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14" documentId="8_{857141EF-5527-4849-BD51-5A2F9AA5812F}" xr6:coauthVersionLast="47" xr6:coauthVersionMax="47" xr10:uidLastSave="{9D6C1FB8-3CD5-4AF0-ACE0-15FAF40D786F}"/>
  <bookViews>
    <workbookView xWindow="28680" yWindow="-120" windowWidth="29040" windowHeight="15840" xr2:uid="{589D6C93-F606-4B75-974B-07B088D40DC2}"/>
  </bookViews>
  <sheets>
    <sheet name="Combined" sheetId="4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7" i="4" l="1"/>
  <c r="K37" i="4"/>
  <c r="M37" i="4"/>
  <c r="I38" i="4"/>
  <c r="K38" i="4"/>
  <c r="M38" i="4"/>
  <c r="I39" i="4"/>
  <c r="K39" i="4"/>
  <c r="M39" i="4"/>
  <c r="M36" i="4" l="1"/>
  <c r="K36" i="4"/>
  <c r="I36" i="4"/>
  <c r="M35" i="4"/>
  <c r="K35" i="4"/>
  <c r="I35" i="4"/>
  <c r="M34" i="4"/>
  <c r="K34" i="4"/>
  <c r="I34" i="4"/>
  <c r="M33" i="4"/>
  <c r="K33" i="4"/>
  <c r="I33" i="4"/>
  <c r="M32" i="4"/>
  <c r="K32" i="4"/>
  <c r="I32" i="4"/>
  <c r="M31" i="4"/>
  <c r="K31" i="4"/>
  <c r="I31" i="4"/>
  <c r="M30" i="4"/>
  <c r="K30" i="4"/>
  <c r="I30" i="4"/>
  <c r="M29" i="4"/>
  <c r="K29" i="4"/>
  <c r="I29" i="4"/>
  <c r="M28" i="4"/>
  <c r="K28" i="4"/>
  <c r="I28" i="4"/>
  <c r="M27" i="4"/>
  <c r="K27" i="4"/>
  <c r="I27" i="4"/>
  <c r="M26" i="4"/>
  <c r="K26" i="4"/>
  <c r="I26" i="4"/>
  <c r="M25" i="4"/>
  <c r="K25" i="4"/>
  <c r="I25" i="4"/>
  <c r="M24" i="4"/>
  <c r="K24" i="4"/>
  <c r="I24" i="4"/>
  <c r="M23" i="4"/>
  <c r="K23" i="4"/>
  <c r="I23" i="4"/>
  <c r="M22" i="4"/>
  <c r="K22" i="4"/>
  <c r="I22" i="4"/>
  <c r="M21" i="4"/>
  <c r="K21" i="4"/>
  <c r="I21" i="4"/>
  <c r="M20" i="4"/>
  <c r="K20" i="4"/>
  <c r="I20" i="4"/>
  <c r="M19" i="4"/>
  <c r="K19" i="4"/>
  <c r="I19" i="4"/>
  <c r="M18" i="4"/>
  <c r="K18" i="4"/>
  <c r="I18" i="4"/>
  <c r="M17" i="4"/>
  <c r="K17" i="4"/>
  <c r="I17" i="4"/>
  <c r="M16" i="4"/>
  <c r="K16" i="4"/>
  <c r="I16" i="4"/>
  <c r="M15" i="4"/>
  <c r="K15" i="4"/>
  <c r="I15" i="4"/>
  <c r="M14" i="4"/>
  <c r="K14" i="4"/>
  <c r="I14" i="4"/>
  <c r="M13" i="4"/>
  <c r="K13" i="4"/>
  <c r="I13" i="4"/>
  <c r="N13" i="4" s="1"/>
  <c r="M12" i="4"/>
  <c r="K12" i="4"/>
  <c r="I12" i="4"/>
  <c r="M11" i="4"/>
  <c r="K11" i="4"/>
  <c r="I11" i="4"/>
  <c r="M10" i="4"/>
  <c r="K10" i="4"/>
  <c r="I10" i="4"/>
  <c r="M9" i="4"/>
  <c r="K9" i="4"/>
  <c r="I9" i="4"/>
  <c r="M8" i="4"/>
  <c r="K8" i="4"/>
  <c r="I8" i="4"/>
  <c r="M7" i="4"/>
  <c r="K7" i="4"/>
  <c r="I7" i="4"/>
  <c r="M6" i="4"/>
  <c r="K6" i="4"/>
  <c r="I6" i="4"/>
  <c r="M5" i="4"/>
  <c r="K5" i="4"/>
  <c r="I5" i="4"/>
  <c r="M4" i="4"/>
  <c r="K4" i="4"/>
  <c r="I4" i="4"/>
  <c r="O32" i="4" l="1"/>
  <c r="O23" i="4"/>
  <c r="N22" i="4"/>
  <c r="N37" i="4"/>
  <c r="O37" i="4"/>
  <c r="N39" i="4"/>
  <c r="O17" i="4"/>
  <c r="O26" i="4"/>
  <c r="O6" i="4"/>
  <c r="O11" i="4"/>
  <c r="N15" i="4"/>
  <c r="O25" i="4"/>
  <c r="O35" i="4"/>
  <c r="O29" i="4"/>
  <c r="O38" i="4"/>
  <c r="O10" i="4"/>
  <c r="N28" i="4"/>
  <c r="O15" i="4"/>
  <c r="N20" i="4"/>
  <c r="O36" i="4"/>
  <c r="N11" i="4"/>
  <c r="O19" i="4"/>
  <c r="N25" i="4"/>
  <c r="N30" i="4"/>
  <c r="O7" i="4"/>
  <c r="O16" i="4"/>
  <c r="N17" i="4"/>
  <c r="O21" i="4"/>
  <c r="N23" i="4"/>
  <c r="O27" i="4"/>
  <c r="O33" i="4"/>
  <c r="O39" i="4"/>
  <c r="N7" i="4"/>
  <c r="O14" i="4"/>
  <c r="O20" i="4"/>
  <c r="N21" i="4"/>
  <c r="O22" i="4"/>
  <c r="N27" i="4"/>
  <c r="O28" i="4"/>
  <c r="O34" i="4"/>
  <c r="N35" i="4"/>
  <c r="O5" i="4"/>
  <c r="N6" i="4"/>
  <c r="N16" i="4"/>
  <c r="N26" i="4"/>
  <c r="N32" i="4"/>
  <c r="O12" i="4"/>
  <c r="N4" i="4"/>
  <c r="O9" i="4"/>
  <c r="N12" i="4"/>
  <c r="O18" i="4"/>
  <c r="O24" i="4"/>
  <c r="O30" i="4"/>
  <c r="N31" i="4"/>
  <c r="O8" i="4"/>
  <c r="N18" i="4"/>
  <c r="N36" i="4"/>
  <c r="O31" i="4"/>
  <c r="N8" i="4"/>
  <c r="O4" i="4"/>
  <c r="O13" i="4"/>
  <c r="N5" i="4"/>
  <c r="N9" i="4"/>
  <c r="N10" i="4"/>
  <c r="N14" i="4"/>
  <c r="N19" i="4"/>
  <c r="N24" i="4"/>
  <c r="N29" i="4"/>
  <c r="N33" i="4"/>
  <c r="N34" i="4"/>
  <c r="N38" i="4"/>
</calcChain>
</file>

<file path=xl/sharedStrings.xml><?xml version="1.0" encoding="utf-8"?>
<sst xmlns="http://schemas.openxmlformats.org/spreadsheetml/2006/main" count="72" uniqueCount="24">
  <si>
    <t>sample</t>
  </si>
  <si>
    <t>dilution times</t>
  </si>
  <si>
    <t>EVA</t>
  </si>
  <si>
    <t>STD</t>
  </si>
  <si>
    <t>sand weight (g)</t>
  </si>
  <si>
    <t>raw data</t>
  </si>
  <si>
    <t>actual copy numbers</t>
  </si>
  <si>
    <t>copy numbers</t>
  </si>
  <si>
    <t>DNA conc. (ng/ul)</t>
  </si>
  <si>
    <t>P0</t>
  </si>
  <si>
    <t>P1</t>
  </si>
  <si>
    <t>P2</t>
  </si>
  <si>
    <t>P3</t>
  </si>
  <si>
    <t>P4</t>
  </si>
  <si>
    <t>P5</t>
  </si>
  <si>
    <t>Control</t>
  </si>
  <si>
    <t>DOM</t>
  </si>
  <si>
    <t>top</t>
  </si>
  <si>
    <t>middle</t>
  </si>
  <si>
    <t>bottom</t>
  </si>
  <si>
    <t>Phase</t>
  </si>
  <si>
    <t>Column</t>
  </si>
  <si>
    <t>Layers</t>
  </si>
  <si>
    <t>sdpA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</si>
</sst>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11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1" fontId="2" fillId="2" borderId="0" xfId="0" applyNumberFormat="1" applyFont="1" applyFill="1" applyAlignment="1">
      <alignment horizontal="center"/>
    </xf>
    <xf numFmtId="0" fontId="1" fillId="0" borderId="0" xfId="0" applyFont="1" applyBorder="1" applyAlignment="1">
      <alignment vertical="center"/>
    </xf>
    <xf numFmtId="0" fontId="3" fillId="0" borderId="0" xfId="0" applyFont="1"/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5C26-ABCD-4D3F-B370-A21B9678BBBD}">
  <dimension ref="A1:O39"/>
  <sheetViews>
    <sheetView tabSelected="1" zoomScale="80" zoomScaleNormal="80" workbookViewId="0">
      <selection activeCell="A34" sqref="A34:XFD34"/>
    </sheetView>
  </sheetViews>
  <sheetFormatPr defaultRowHeight="14.5" x14ac:dyDescent="0.35"/>
  <cols>
    <col min="1" max="1" width="8.81640625" bestFit="1" customWidth="1"/>
    <col min="2" max="4" width="8.81640625" customWidth="1"/>
    <col min="5" max="5" width="10.08984375" bestFit="1" customWidth="1"/>
    <col min="6" max="6" width="13.36328125" bestFit="1" customWidth="1"/>
    <col min="7" max="7" width="14.81640625" bestFit="1" customWidth="1"/>
    <col min="8" max="8" width="9.6328125" bestFit="1" customWidth="1"/>
    <col min="9" max="9" width="19.6328125" bestFit="1" customWidth="1"/>
    <col min="10" max="10" width="9.6328125" bestFit="1" customWidth="1"/>
    <col min="11" max="11" width="19.6328125" bestFit="1" customWidth="1"/>
    <col min="12" max="12" width="9.6328125" bestFit="1" customWidth="1"/>
    <col min="13" max="13" width="19.6328125" bestFit="1" customWidth="1"/>
    <col min="14" max="15" width="13.54296875" bestFit="1" customWidth="1"/>
  </cols>
  <sheetData>
    <row r="1" spans="1:15" ht="15.5" x14ac:dyDescent="0.35">
      <c r="A1" s="7"/>
      <c r="B1" s="9" t="s">
        <v>20</v>
      </c>
      <c r="C1" s="9" t="s">
        <v>21</v>
      </c>
      <c r="D1" s="9" t="s">
        <v>22</v>
      </c>
      <c r="E1" s="1"/>
      <c r="F1" s="1"/>
      <c r="G1" s="1"/>
      <c r="H1" s="10" t="s">
        <v>23</v>
      </c>
      <c r="I1" s="10"/>
      <c r="J1" s="10"/>
      <c r="K1" s="10"/>
      <c r="L1" s="10"/>
      <c r="M1" s="10"/>
      <c r="N1" s="10"/>
      <c r="O1" s="10"/>
    </row>
    <row r="2" spans="1:15" ht="15.5" customHeight="1" x14ac:dyDescent="0.35">
      <c r="A2" s="9" t="s">
        <v>0</v>
      </c>
      <c r="B2" s="9"/>
      <c r="C2" s="9"/>
      <c r="D2" s="9"/>
      <c r="E2" s="11" t="s">
        <v>8</v>
      </c>
      <c r="F2" s="12" t="s">
        <v>1</v>
      </c>
      <c r="G2" s="12" t="s">
        <v>4</v>
      </c>
      <c r="H2" s="12">
        <v>1</v>
      </c>
      <c r="I2" s="12"/>
      <c r="J2" s="12">
        <v>2</v>
      </c>
      <c r="K2" s="12"/>
      <c r="L2" s="12">
        <v>3</v>
      </c>
      <c r="M2" s="12"/>
      <c r="N2" s="5" t="s">
        <v>2</v>
      </c>
      <c r="O2" s="5" t="s">
        <v>3</v>
      </c>
    </row>
    <row r="3" spans="1:15" ht="15.5" x14ac:dyDescent="0.35">
      <c r="A3" s="9"/>
      <c r="B3" s="9"/>
      <c r="C3" s="9"/>
      <c r="D3" s="9"/>
      <c r="E3" s="11"/>
      <c r="F3" s="12"/>
      <c r="G3" s="12"/>
      <c r="H3" s="3" t="s">
        <v>5</v>
      </c>
      <c r="I3" s="3" t="s">
        <v>6</v>
      </c>
      <c r="J3" s="3" t="s">
        <v>5</v>
      </c>
      <c r="K3" s="3" t="s">
        <v>6</v>
      </c>
      <c r="L3" s="3" t="s">
        <v>5</v>
      </c>
      <c r="M3" s="3" t="s">
        <v>6</v>
      </c>
      <c r="N3" s="4" t="s">
        <v>7</v>
      </c>
      <c r="O3" s="4" t="s">
        <v>7</v>
      </c>
    </row>
    <row r="4" spans="1:15" ht="15.5" x14ac:dyDescent="0.35">
      <c r="A4" s="13">
        <v>1</v>
      </c>
      <c r="B4" s="14" t="s">
        <v>9</v>
      </c>
      <c r="C4" s="14" t="s">
        <v>15</v>
      </c>
      <c r="D4" s="15" t="s">
        <v>17</v>
      </c>
      <c r="E4" s="13">
        <v>69.400000000000006</v>
      </c>
      <c r="F4" s="13">
        <v>100</v>
      </c>
      <c r="G4" s="16">
        <v>0.88</v>
      </c>
      <c r="H4" s="2">
        <v>4976.04495326696</v>
      </c>
      <c r="I4" s="2">
        <f>H4*F4/G4</f>
        <v>565459.65378033638</v>
      </c>
      <c r="J4" s="2">
        <v>4657.9892619497596</v>
      </c>
      <c r="K4" s="2">
        <f>J4*F4/G4</f>
        <v>529316.96158519993</v>
      </c>
      <c r="L4" s="2">
        <v>4343.3453437497201</v>
      </c>
      <c r="M4" s="2">
        <f>L4*F4/G4</f>
        <v>493561.97088064998</v>
      </c>
      <c r="N4" s="6">
        <f>AVERAGE(I4,K4,M4)</f>
        <v>529446.19541539543</v>
      </c>
      <c r="O4" s="6">
        <f t="shared" ref="O4:O39" si="0">STDEV(I4,K4,M4)</f>
        <v>35949.015669738641</v>
      </c>
    </row>
    <row r="5" spans="1:15" ht="15.5" x14ac:dyDescent="0.35">
      <c r="A5" s="13">
        <v>2</v>
      </c>
      <c r="B5" s="14"/>
      <c r="C5" s="14"/>
      <c r="D5" s="15" t="s">
        <v>18</v>
      </c>
      <c r="E5" s="13">
        <v>9.4</v>
      </c>
      <c r="F5" s="13">
        <v>10</v>
      </c>
      <c r="G5" s="16">
        <v>1.04</v>
      </c>
      <c r="H5" s="2">
        <v>2645.8805797978798</v>
      </c>
      <c r="I5" s="2">
        <f>H5*F5/G5</f>
        <v>25441.15942113346</v>
      </c>
      <c r="J5" s="2">
        <v>3178.10265225084</v>
      </c>
      <c r="K5" s="2">
        <f>J5*F5/G5</f>
        <v>30558.679348565769</v>
      </c>
      <c r="L5" s="2">
        <v>2779.1476975035998</v>
      </c>
      <c r="M5" s="2">
        <f>L5*F5/G5</f>
        <v>26722.574014457692</v>
      </c>
      <c r="N5" s="6">
        <f t="shared" ref="N5:N39" si="1">AVERAGE(I5,K5,M5)</f>
        <v>27574.13759471897</v>
      </c>
      <c r="O5" s="6">
        <f t="shared" si="0"/>
        <v>2662.9162492157457</v>
      </c>
    </row>
    <row r="6" spans="1:15" ht="15.5" x14ac:dyDescent="0.35">
      <c r="A6" s="13">
        <v>3</v>
      </c>
      <c r="B6" s="14"/>
      <c r="C6" s="14"/>
      <c r="D6" s="15" t="s">
        <v>19</v>
      </c>
      <c r="E6" s="13">
        <v>5.0999999999999996</v>
      </c>
      <c r="F6" s="13">
        <v>10</v>
      </c>
      <c r="G6" s="16">
        <v>1.1000000000000001</v>
      </c>
      <c r="H6" s="2">
        <v>622.64517396896895</v>
      </c>
      <c r="I6" s="2">
        <f>H6*F6/G6</f>
        <v>5660.4106724451722</v>
      </c>
      <c r="J6" s="2">
        <v>550.02732197773105</v>
      </c>
      <c r="K6" s="2">
        <f>J6*F6/G6</f>
        <v>5000.2483816157364</v>
      </c>
      <c r="L6" s="2">
        <v>461.29113465189101</v>
      </c>
      <c r="M6" s="2">
        <f>L6*F6/G6</f>
        <v>4193.5557695626458</v>
      </c>
      <c r="N6" s="6">
        <f t="shared" si="1"/>
        <v>4951.4049412078521</v>
      </c>
      <c r="O6" s="6">
        <f t="shared" si="0"/>
        <v>734.64623308146156</v>
      </c>
    </row>
    <row r="7" spans="1:15" s="8" customFormat="1" ht="15.5" x14ac:dyDescent="0.35">
      <c r="A7" s="13">
        <v>4</v>
      </c>
      <c r="B7" s="14"/>
      <c r="C7" s="14" t="s">
        <v>16</v>
      </c>
      <c r="D7" s="15" t="s">
        <v>17</v>
      </c>
      <c r="E7" s="13">
        <v>301.7</v>
      </c>
      <c r="F7" s="13">
        <v>1000</v>
      </c>
      <c r="G7" s="16">
        <v>1.03</v>
      </c>
      <c r="H7" s="2">
        <v>4352.5128973999899</v>
      </c>
      <c r="I7" s="2">
        <f>H7*F7/G7</f>
        <v>4225740.6770873684</v>
      </c>
      <c r="J7" s="2">
        <v>3750.3063748883401</v>
      </c>
      <c r="K7" s="2">
        <f>J7*F7/G7</f>
        <v>3641074.1503770291</v>
      </c>
      <c r="L7" s="2">
        <v>3051.85122572197</v>
      </c>
      <c r="M7" s="2">
        <f>L7*F7/G7</f>
        <v>2962962.3550698739</v>
      </c>
      <c r="N7" s="6">
        <f t="shared" si="1"/>
        <v>3609925.7275114241</v>
      </c>
      <c r="O7" s="6">
        <f t="shared" si="0"/>
        <v>631965.14209613635</v>
      </c>
    </row>
    <row r="8" spans="1:15" s="8" customFormat="1" ht="15.5" x14ac:dyDescent="0.35">
      <c r="A8" s="13">
        <v>5</v>
      </c>
      <c r="B8" s="14"/>
      <c r="C8" s="14"/>
      <c r="D8" s="15" t="s">
        <v>18</v>
      </c>
      <c r="E8" s="13">
        <v>47.8</v>
      </c>
      <c r="F8" s="13">
        <v>100</v>
      </c>
      <c r="G8" s="16">
        <v>1.08</v>
      </c>
      <c r="H8" s="2">
        <v>2598.3399316779601</v>
      </c>
      <c r="I8" s="2">
        <f>H8*F8/G8</f>
        <v>240587.0307109222</v>
      </c>
      <c r="J8" s="2">
        <v>2197.1540345232102</v>
      </c>
      <c r="K8" s="2">
        <f>J8*F8/G8</f>
        <v>203440.18838177872</v>
      </c>
      <c r="L8" s="2">
        <v>2084.9046696293899</v>
      </c>
      <c r="M8" s="2">
        <f>L8*F8/G8</f>
        <v>193046.72866938793</v>
      </c>
      <c r="N8" s="6">
        <f t="shared" si="1"/>
        <v>212357.98258736296</v>
      </c>
      <c r="O8" s="6">
        <f t="shared" si="0"/>
        <v>24993.306497339257</v>
      </c>
    </row>
    <row r="9" spans="1:15" s="8" customFormat="1" ht="15.5" x14ac:dyDescent="0.35">
      <c r="A9" s="13">
        <v>6</v>
      </c>
      <c r="B9" s="14"/>
      <c r="C9" s="14"/>
      <c r="D9" s="15" t="s">
        <v>19</v>
      </c>
      <c r="E9" s="13">
        <v>20.7</v>
      </c>
      <c r="F9" s="13">
        <v>100</v>
      </c>
      <c r="G9" s="16">
        <v>1.0900000000000001</v>
      </c>
      <c r="H9" s="2">
        <v>1200.9222231186</v>
      </c>
      <c r="I9" s="2">
        <f>H9*F9/G9</f>
        <v>110176.35074482567</v>
      </c>
      <c r="J9" s="2">
        <v>1122.20391039892</v>
      </c>
      <c r="K9" s="2">
        <f>J9*F9/G9</f>
        <v>102954.48719256146</v>
      </c>
      <c r="L9" s="2">
        <v>1137.67937723406</v>
      </c>
      <c r="M9" s="2">
        <f>L9*F9/G9</f>
        <v>104374.25479211558</v>
      </c>
      <c r="N9" s="6">
        <f t="shared" si="1"/>
        <v>105835.03090983424</v>
      </c>
      <c r="O9" s="6">
        <f t="shared" si="0"/>
        <v>3826.1244675851135</v>
      </c>
    </row>
    <row r="10" spans="1:15" ht="15.5" x14ac:dyDescent="0.35">
      <c r="A10" s="13">
        <v>10</v>
      </c>
      <c r="B10" s="14" t="s">
        <v>10</v>
      </c>
      <c r="C10" s="14" t="s">
        <v>15</v>
      </c>
      <c r="D10" s="15" t="s">
        <v>17</v>
      </c>
      <c r="E10" s="13">
        <v>142.19999999999999</v>
      </c>
      <c r="F10" s="13">
        <v>1000</v>
      </c>
      <c r="G10" s="16">
        <v>1.0900000000000001</v>
      </c>
      <c r="H10" s="2">
        <v>895.28084633803405</v>
      </c>
      <c r="I10" s="2">
        <f>H10*F10/G10</f>
        <v>821358.57462204946</v>
      </c>
      <c r="J10" s="2">
        <v>1105.9967633346901</v>
      </c>
      <c r="K10" s="2">
        <f>J10*F10/G10</f>
        <v>1014675.9296648533</v>
      </c>
      <c r="L10" s="2">
        <v>1045.4772362931701</v>
      </c>
      <c r="M10" s="2">
        <f>L10*F10/G10</f>
        <v>959153.42779189919</v>
      </c>
      <c r="N10" s="6">
        <f t="shared" si="1"/>
        <v>931729.31069293397</v>
      </c>
      <c r="O10" s="6">
        <f t="shared" si="0"/>
        <v>99533.720864738512</v>
      </c>
    </row>
    <row r="11" spans="1:15" ht="15.5" x14ac:dyDescent="0.35">
      <c r="A11" s="13">
        <v>11</v>
      </c>
      <c r="B11" s="14"/>
      <c r="C11" s="14"/>
      <c r="D11" s="15" t="s">
        <v>18</v>
      </c>
      <c r="E11" s="13">
        <v>22.2</v>
      </c>
      <c r="F11" s="13">
        <v>100</v>
      </c>
      <c r="G11" s="16">
        <v>1.07</v>
      </c>
      <c r="H11" s="2">
        <v>1464.5338089141201</v>
      </c>
      <c r="I11" s="2">
        <f>H11*F11/G11</f>
        <v>136872.31859010467</v>
      </c>
      <c r="J11" s="2">
        <v>1465.3165057453</v>
      </c>
      <c r="K11" s="2">
        <f>J11*F11/G11</f>
        <v>136945.46782666355</v>
      </c>
      <c r="L11" s="2">
        <v>1274.0174742312799</v>
      </c>
      <c r="M11" s="2">
        <f>L11*F11/G11</f>
        <v>119067.05366647475</v>
      </c>
      <c r="N11" s="6">
        <f t="shared" si="1"/>
        <v>130961.61336108099</v>
      </c>
      <c r="O11" s="6">
        <f t="shared" si="0"/>
        <v>10301.055792932864</v>
      </c>
    </row>
    <row r="12" spans="1:15" ht="15.5" x14ac:dyDescent="0.35">
      <c r="A12" s="13">
        <v>12</v>
      </c>
      <c r="B12" s="14"/>
      <c r="C12" s="14"/>
      <c r="D12" s="15" t="s">
        <v>19</v>
      </c>
      <c r="E12" s="13">
        <v>9.5</v>
      </c>
      <c r="F12" s="13">
        <v>10</v>
      </c>
      <c r="G12" s="16">
        <v>1.21</v>
      </c>
      <c r="H12" s="2">
        <v>2918.6753208659402</v>
      </c>
      <c r="I12" s="2">
        <f>H12*F12/G12</f>
        <v>24121.283643520164</v>
      </c>
      <c r="J12" s="2">
        <v>2672.4687125933001</v>
      </c>
      <c r="K12" s="2">
        <f>J12*F12/G12</f>
        <v>22086.518285895043</v>
      </c>
      <c r="L12" s="2">
        <v>2692.4446145045499</v>
      </c>
      <c r="M12" s="2">
        <f>L12*F12/G12</f>
        <v>22251.608384335123</v>
      </c>
      <c r="N12" s="6">
        <f t="shared" si="1"/>
        <v>22819.803437916777</v>
      </c>
      <c r="O12" s="6">
        <f t="shared" si="0"/>
        <v>1130.1335006687555</v>
      </c>
    </row>
    <row r="13" spans="1:15" s="8" customFormat="1" ht="15.5" x14ac:dyDescent="0.35">
      <c r="A13" s="13">
        <v>13</v>
      </c>
      <c r="B13" s="14"/>
      <c r="C13" s="14" t="s">
        <v>16</v>
      </c>
      <c r="D13" s="15" t="s">
        <v>17</v>
      </c>
      <c r="E13" s="13">
        <v>520.79999999999995</v>
      </c>
      <c r="F13" s="13">
        <v>1000</v>
      </c>
      <c r="G13" s="16">
        <v>1.1399999999999999</v>
      </c>
      <c r="H13" s="2">
        <v>4183.0799718336502</v>
      </c>
      <c r="I13" s="2">
        <f>H13*F13/G13</f>
        <v>3669368.3963453071</v>
      </c>
      <c r="J13" s="2">
        <v>3612.18516259839</v>
      </c>
      <c r="K13" s="2">
        <f>J13*F13/G13</f>
        <v>3168583.4759635003</v>
      </c>
      <c r="L13" s="2">
        <v>2570.6224000264701</v>
      </c>
      <c r="M13" s="2">
        <f>L13*F13/G13</f>
        <v>2254931.9298477811</v>
      </c>
      <c r="N13" s="6">
        <f t="shared" si="1"/>
        <v>3030961.2673855294</v>
      </c>
      <c r="O13" s="6">
        <f t="shared" si="0"/>
        <v>717190.72335042804</v>
      </c>
    </row>
    <row r="14" spans="1:15" s="8" customFormat="1" ht="15.5" x14ac:dyDescent="0.35">
      <c r="A14" s="13">
        <v>14</v>
      </c>
      <c r="B14" s="14"/>
      <c r="C14" s="14"/>
      <c r="D14" s="15" t="s">
        <v>18</v>
      </c>
      <c r="E14" s="13">
        <v>74.599999999999994</v>
      </c>
      <c r="F14" s="13">
        <v>100</v>
      </c>
      <c r="G14" s="16">
        <v>1.1000000000000001</v>
      </c>
      <c r="H14" s="2">
        <v>4165.7116201604504</v>
      </c>
      <c r="I14" s="2">
        <f>H14*F14/G14</f>
        <v>378701.05637822271</v>
      </c>
      <c r="J14" s="2">
        <v>4533.0780070315705</v>
      </c>
      <c r="K14" s="2">
        <f>J14*F14/G14</f>
        <v>412098.00063923362</v>
      </c>
      <c r="L14" s="2">
        <v>4427.9323654793097</v>
      </c>
      <c r="M14" s="2">
        <f>L14*F14/G14</f>
        <v>402539.30595266452</v>
      </c>
      <c r="N14" s="6">
        <f t="shared" si="1"/>
        <v>397779.45432337356</v>
      </c>
      <c r="O14" s="6">
        <f t="shared" si="0"/>
        <v>17199.741630120927</v>
      </c>
    </row>
    <row r="15" spans="1:15" s="8" customFormat="1" ht="15.5" x14ac:dyDescent="0.35">
      <c r="A15" s="13">
        <v>15</v>
      </c>
      <c r="B15" s="14"/>
      <c r="C15" s="14"/>
      <c r="D15" s="15" t="s">
        <v>19</v>
      </c>
      <c r="E15" s="13">
        <v>24.7</v>
      </c>
      <c r="F15" s="13">
        <v>100</v>
      </c>
      <c r="G15" s="16">
        <v>1.1599999999999999</v>
      </c>
      <c r="H15" s="2">
        <v>1616.35124000319</v>
      </c>
      <c r="I15" s="2">
        <f>H15*F15/G15</f>
        <v>139340.62413820604</v>
      </c>
      <c r="J15" s="2">
        <v>1703.8578766068199</v>
      </c>
      <c r="K15" s="2">
        <f>J15*F15/G15</f>
        <v>146884.29970748449</v>
      </c>
      <c r="L15" s="2">
        <v>1219.0589137695699</v>
      </c>
      <c r="M15" s="2">
        <f>L15*F15/G15</f>
        <v>105091.28566979052</v>
      </c>
      <c r="N15" s="6">
        <f t="shared" si="1"/>
        <v>130438.73650516036</v>
      </c>
      <c r="O15" s="6">
        <f t="shared" si="0"/>
        <v>22273.228507835291</v>
      </c>
    </row>
    <row r="16" spans="1:15" ht="15.5" x14ac:dyDescent="0.35">
      <c r="A16" s="13">
        <v>19</v>
      </c>
      <c r="B16" s="14" t="s">
        <v>11</v>
      </c>
      <c r="C16" s="14" t="s">
        <v>15</v>
      </c>
      <c r="D16" s="15" t="s">
        <v>17</v>
      </c>
      <c r="E16" s="13">
        <v>509.1</v>
      </c>
      <c r="F16" s="13">
        <v>1000</v>
      </c>
      <c r="G16" s="16">
        <v>1.01</v>
      </c>
      <c r="H16" s="2">
        <v>2673.9502420406898</v>
      </c>
      <c r="I16" s="2">
        <f>H16*F16/G16</f>
        <v>2647475.4871689994</v>
      </c>
      <c r="J16" s="2">
        <v>2578.0852140819402</v>
      </c>
      <c r="K16" s="2">
        <f>J16*F16/G16</f>
        <v>2552559.6179029113</v>
      </c>
      <c r="L16" s="2">
        <v>2592.8836779375902</v>
      </c>
      <c r="M16" s="2">
        <f>L16*F16/G16</f>
        <v>2567211.5623144456</v>
      </c>
      <c r="N16" s="6">
        <f t="shared" si="1"/>
        <v>2589082.2224621191</v>
      </c>
      <c r="O16" s="6">
        <f t="shared" si="0"/>
        <v>51097.944098618551</v>
      </c>
    </row>
    <row r="17" spans="1:15" ht="15.5" x14ac:dyDescent="0.35">
      <c r="A17" s="13">
        <v>20</v>
      </c>
      <c r="B17" s="14"/>
      <c r="C17" s="14"/>
      <c r="D17" s="15" t="s">
        <v>18</v>
      </c>
      <c r="E17" s="13">
        <v>58.9</v>
      </c>
      <c r="F17" s="13">
        <v>100</v>
      </c>
      <c r="G17" s="16">
        <v>1.04</v>
      </c>
      <c r="H17" s="2">
        <v>2253.9122129766201</v>
      </c>
      <c r="I17" s="2">
        <f>H17*F17/G17</f>
        <v>216722.32817082884</v>
      </c>
      <c r="J17" s="2">
        <v>2187.0117884432998</v>
      </c>
      <c r="K17" s="2">
        <f>J17*F17/G17</f>
        <v>210289.59504262498</v>
      </c>
      <c r="L17" s="2">
        <v>2308.79697759889</v>
      </c>
      <c r="M17" s="2">
        <f>L17*F17/G17</f>
        <v>221999.70938450866</v>
      </c>
      <c r="N17" s="6">
        <f t="shared" si="1"/>
        <v>216337.21086598749</v>
      </c>
      <c r="O17" s="6">
        <f t="shared" si="0"/>
        <v>5864.5486594335371</v>
      </c>
    </row>
    <row r="18" spans="1:15" ht="15.5" x14ac:dyDescent="0.35">
      <c r="A18" s="13">
        <v>21</v>
      </c>
      <c r="B18" s="14"/>
      <c r="C18" s="14"/>
      <c r="D18" s="15" t="s">
        <v>19</v>
      </c>
      <c r="E18" s="13">
        <v>39.6</v>
      </c>
      <c r="F18" s="13">
        <v>100</v>
      </c>
      <c r="G18" s="16">
        <v>1.1100000000000001</v>
      </c>
      <c r="H18" s="2">
        <v>600.65349368585396</v>
      </c>
      <c r="I18" s="2">
        <f>H18*F18/G18</f>
        <v>54112.927359085937</v>
      </c>
      <c r="J18" s="2">
        <v>811.13445408769496</v>
      </c>
      <c r="K18" s="2">
        <f>J18*F18/G18</f>
        <v>73075.176043936473</v>
      </c>
      <c r="L18" s="2">
        <v>818.89884253745595</v>
      </c>
      <c r="M18" s="2">
        <f>L18*F18/G18</f>
        <v>73774.670498869891</v>
      </c>
      <c r="N18" s="6">
        <f t="shared" si="1"/>
        <v>66987.591300630767</v>
      </c>
      <c r="O18" s="6">
        <f t="shared" si="0"/>
        <v>11155.270136975931</v>
      </c>
    </row>
    <row r="19" spans="1:15" s="8" customFormat="1" ht="15.5" x14ac:dyDescent="0.35">
      <c r="A19" s="13">
        <v>22</v>
      </c>
      <c r="B19" s="14"/>
      <c r="C19" s="14" t="s">
        <v>16</v>
      </c>
      <c r="D19" s="15" t="s">
        <v>17</v>
      </c>
      <c r="E19" s="13">
        <v>462.7</v>
      </c>
      <c r="F19" s="13">
        <v>1000</v>
      </c>
      <c r="G19" s="16">
        <v>1.05</v>
      </c>
      <c r="H19" s="2">
        <v>2332.9270779798599</v>
      </c>
      <c r="I19" s="2">
        <f>H19*F19/G19</f>
        <v>2221835.3123617712</v>
      </c>
      <c r="J19" s="2">
        <v>2692.0268680775398</v>
      </c>
      <c r="K19" s="2">
        <f>J19*F19/G19</f>
        <v>2563835.1124547999</v>
      </c>
      <c r="L19" s="2">
        <v>1913.2043546385501</v>
      </c>
      <c r="M19" s="2">
        <f>L19*F19/G19</f>
        <v>1822099.3853700475</v>
      </c>
      <c r="N19" s="6">
        <f t="shared" si="1"/>
        <v>2202589.9367288728</v>
      </c>
      <c r="O19" s="6">
        <f t="shared" si="0"/>
        <v>371242.18587187101</v>
      </c>
    </row>
    <row r="20" spans="1:15" s="8" customFormat="1" ht="15.5" x14ac:dyDescent="0.35">
      <c r="A20" s="13">
        <v>23</v>
      </c>
      <c r="B20" s="14"/>
      <c r="C20" s="14"/>
      <c r="D20" s="15" t="s">
        <v>18</v>
      </c>
      <c r="E20" s="13">
        <v>59.9</v>
      </c>
      <c r="F20" s="13">
        <v>100</v>
      </c>
      <c r="G20" s="16">
        <v>1.1100000000000001</v>
      </c>
      <c r="H20" s="2">
        <v>3495.7153536472401</v>
      </c>
      <c r="I20" s="2">
        <f>H20*F20/G20</f>
        <v>314929.31113939098</v>
      </c>
      <c r="J20" s="2">
        <v>3632.81915217082</v>
      </c>
      <c r="K20" s="2">
        <f>J20*F20/G20</f>
        <v>327281.00470007386</v>
      </c>
      <c r="L20" s="2">
        <v>3339.90467758363</v>
      </c>
      <c r="M20" s="2">
        <f>L20*F20/G20</f>
        <v>300892.31329582247</v>
      </c>
      <c r="N20" s="6">
        <f t="shared" si="1"/>
        <v>314367.54304509575</v>
      </c>
      <c r="O20" s="6">
        <f t="shared" si="0"/>
        <v>13203.311934928628</v>
      </c>
    </row>
    <row r="21" spans="1:15" s="8" customFormat="1" ht="15.5" x14ac:dyDescent="0.35">
      <c r="A21" s="13">
        <v>24</v>
      </c>
      <c r="B21" s="14"/>
      <c r="C21" s="14"/>
      <c r="D21" s="15" t="s">
        <v>19</v>
      </c>
      <c r="E21" s="13">
        <v>25.2</v>
      </c>
      <c r="F21" s="13">
        <v>100</v>
      </c>
      <c r="G21" s="16">
        <v>1.05</v>
      </c>
      <c r="H21" s="2">
        <v>2311.9415799195599</v>
      </c>
      <c r="I21" s="2">
        <f>H21*F21/G21</f>
        <v>220184.91237329142</v>
      </c>
      <c r="J21" s="2">
        <v>2214.1271661659098</v>
      </c>
      <c r="K21" s="2">
        <f>J21*F21/G21</f>
        <v>210869.25392056283</v>
      </c>
      <c r="L21" s="2">
        <v>2013.13389609653</v>
      </c>
      <c r="M21" s="2">
        <f>L21*F21/G21</f>
        <v>191727.03772347904</v>
      </c>
      <c r="N21" s="6">
        <f t="shared" si="1"/>
        <v>207593.73467244441</v>
      </c>
      <c r="O21" s="6">
        <f t="shared" si="0"/>
        <v>14508.943006115371</v>
      </c>
    </row>
    <row r="22" spans="1:15" ht="15.5" x14ac:dyDescent="0.35">
      <c r="A22" s="17">
        <v>28</v>
      </c>
      <c r="B22" s="14" t="s">
        <v>12</v>
      </c>
      <c r="C22" s="14" t="s">
        <v>15</v>
      </c>
      <c r="D22" s="15" t="s">
        <v>17</v>
      </c>
      <c r="E22" s="17">
        <v>603.6</v>
      </c>
      <c r="F22" s="17">
        <v>1000</v>
      </c>
      <c r="G22" s="18">
        <v>1.06</v>
      </c>
      <c r="H22" s="2">
        <v>1805.4703457630901</v>
      </c>
      <c r="I22" s="2">
        <f>H22*F22/G22</f>
        <v>1703273.9110972546</v>
      </c>
      <c r="J22" s="2">
        <v>1574.1118457636101</v>
      </c>
      <c r="K22" s="2">
        <f>J22*F22/G22</f>
        <v>1485011.1752486886</v>
      </c>
      <c r="L22" s="2">
        <v>1594.4522093275</v>
      </c>
      <c r="M22" s="2">
        <f>L22*F22/G22</f>
        <v>1504200.1974787735</v>
      </c>
      <c r="N22" s="6">
        <f t="shared" si="1"/>
        <v>1564161.7612749056</v>
      </c>
      <c r="O22" s="6">
        <f t="shared" si="0"/>
        <v>120856.10168577936</v>
      </c>
    </row>
    <row r="23" spans="1:15" ht="15.5" x14ac:dyDescent="0.35">
      <c r="A23" s="17">
        <v>29</v>
      </c>
      <c r="B23" s="14"/>
      <c r="C23" s="14"/>
      <c r="D23" s="15" t="s">
        <v>18</v>
      </c>
      <c r="E23" s="17">
        <v>55.5</v>
      </c>
      <c r="F23" s="17">
        <v>100</v>
      </c>
      <c r="G23" s="18">
        <v>1.1100000000000001</v>
      </c>
      <c r="H23" s="2">
        <v>1665.5378740065701</v>
      </c>
      <c r="I23" s="2">
        <f>H23*F23/G23</f>
        <v>150048.45711770901</v>
      </c>
      <c r="J23" s="2">
        <v>1529.33901909869</v>
      </c>
      <c r="K23" s="2">
        <f>J23*F23/G23</f>
        <v>137778.29000889097</v>
      </c>
      <c r="L23" s="2">
        <v>1007.0450649549</v>
      </c>
      <c r="M23" s="2">
        <f>L23*F23/G23</f>
        <v>90724.780626567561</v>
      </c>
      <c r="N23" s="6">
        <f t="shared" si="1"/>
        <v>126183.84258438919</v>
      </c>
      <c r="O23" s="6">
        <f t="shared" si="0"/>
        <v>31315.30067580469</v>
      </c>
    </row>
    <row r="24" spans="1:15" ht="15.5" x14ac:dyDescent="0.35">
      <c r="A24" s="17">
        <v>30</v>
      </c>
      <c r="B24" s="14"/>
      <c r="C24" s="14"/>
      <c r="D24" s="15" t="s">
        <v>19</v>
      </c>
      <c r="E24" s="17">
        <v>21.4</v>
      </c>
      <c r="F24" s="17">
        <v>100</v>
      </c>
      <c r="G24" s="18">
        <v>1.08</v>
      </c>
      <c r="H24" s="2">
        <v>560.21830396692803</v>
      </c>
      <c r="I24" s="2">
        <f>H24*F24/G24</f>
        <v>51872.065182122969</v>
      </c>
      <c r="J24" s="2">
        <v>500.75045036755603</v>
      </c>
      <c r="K24" s="2">
        <f>J24*F24/G24</f>
        <v>46365.782441440373</v>
      </c>
      <c r="L24" s="2">
        <v>426.74953592422901</v>
      </c>
      <c r="M24" s="2">
        <f>L24*F24/G24</f>
        <v>39513.84591891009</v>
      </c>
      <c r="N24" s="6">
        <f t="shared" si="1"/>
        <v>45917.231180824478</v>
      </c>
      <c r="O24" s="6">
        <f t="shared" si="0"/>
        <v>6191.3079809085575</v>
      </c>
    </row>
    <row r="25" spans="1:15" s="8" customFormat="1" ht="15.5" x14ac:dyDescent="0.35">
      <c r="A25" s="17">
        <v>31</v>
      </c>
      <c r="B25" s="14"/>
      <c r="C25" s="14" t="s">
        <v>16</v>
      </c>
      <c r="D25" s="15" t="s">
        <v>17</v>
      </c>
      <c r="E25" s="17">
        <v>612.20000000000005</v>
      </c>
      <c r="F25" s="17">
        <v>1000</v>
      </c>
      <c r="G25" s="18">
        <v>0.97</v>
      </c>
      <c r="H25" s="2">
        <v>3203.5925757436298</v>
      </c>
      <c r="I25" s="2">
        <f>H25*F25/G25</f>
        <v>3302672.7584985872</v>
      </c>
      <c r="J25" s="2">
        <v>2106.7806180735101</v>
      </c>
      <c r="K25" s="2">
        <f>J25*F25/G25</f>
        <v>2171938.7815190824</v>
      </c>
      <c r="L25" s="2">
        <v>1722.6730795773201</v>
      </c>
      <c r="M25" s="2">
        <f>L25*F25/G25</f>
        <v>1775951.6284302268</v>
      </c>
      <c r="N25" s="6">
        <f t="shared" si="1"/>
        <v>2416854.3894826323</v>
      </c>
      <c r="O25" s="6">
        <f t="shared" si="0"/>
        <v>792279.68137357966</v>
      </c>
    </row>
    <row r="26" spans="1:15" s="8" customFormat="1" ht="15.5" x14ac:dyDescent="0.35">
      <c r="A26" s="17">
        <v>32</v>
      </c>
      <c r="B26" s="14"/>
      <c r="C26" s="14"/>
      <c r="D26" s="15" t="s">
        <v>18</v>
      </c>
      <c r="E26" s="17">
        <v>53.2</v>
      </c>
      <c r="F26" s="17">
        <v>100</v>
      </c>
      <c r="G26" s="18">
        <v>1.04</v>
      </c>
      <c r="H26" s="2">
        <v>2400.8631118958401</v>
      </c>
      <c r="I26" s="2">
        <f>H26*F26/G26</f>
        <v>230852.22229767693</v>
      </c>
      <c r="J26" s="2">
        <v>2185.3380185337101</v>
      </c>
      <c r="K26" s="2">
        <f>J26*F26/G26</f>
        <v>210128.65562824134</v>
      </c>
      <c r="L26" s="2">
        <v>1866.27631343178</v>
      </c>
      <c r="M26" s="2">
        <f>L26*F26/G26</f>
        <v>179449.6455222865</v>
      </c>
      <c r="N26" s="6">
        <f t="shared" si="1"/>
        <v>206810.1744827349</v>
      </c>
      <c r="O26" s="6">
        <f t="shared" si="0"/>
        <v>25861.466753111501</v>
      </c>
    </row>
    <row r="27" spans="1:15" s="8" customFormat="1" ht="15.5" x14ac:dyDescent="0.35">
      <c r="A27" s="13">
        <v>33</v>
      </c>
      <c r="B27" s="14"/>
      <c r="C27" s="14"/>
      <c r="D27" s="15" t="s">
        <v>19</v>
      </c>
      <c r="E27" s="13">
        <v>27.9</v>
      </c>
      <c r="F27" s="13">
        <v>100</v>
      </c>
      <c r="G27" s="16">
        <v>1.02</v>
      </c>
      <c r="H27" s="2">
        <v>1545.91422433719</v>
      </c>
      <c r="I27" s="2">
        <f>H27*F27/G27</f>
        <v>151560.21807227354</v>
      </c>
      <c r="J27" s="2">
        <v>1549.5725302994699</v>
      </c>
      <c r="K27" s="2">
        <f>J27*F27/G27</f>
        <v>151918.87551955588</v>
      </c>
      <c r="L27" s="2">
        <v>1076.4806989936101</v>
      </c>
      <c r="M27" s="2">
        <f>L27*F27/G27</f>
        <v>105537.3234307461</v>
      </c>
      <c r="N27" s="6">
        <f t="shared" si="1"/>
        <v>136338.80567419183</v>
      </c>
      <c r="O27" s="6">
        <f t="shared" si="0"/>
        <v>26675.468882216584</v>
      </c>
    </row>
    <row r="28" spans="1:15" ht="15.5" x14ac:dyDescent="0.35">
      <c r="A28" s="13">
        <v>37</v>
      </c>
      <c r="B28" s="14" t="s">
        <v>13</v>
      </c>
      <c r="C28" s="14" t="s">
        <v>15</v>
      </c>
      <c r="D28" s="15" t="s">
        <v>17</v>
      </c>
      <c r="E28" s="13">
        <v>561.9</v>
      </c>
      <c r="F28" s="13">
        <v>1000</v>
      </c>
      <c r="G28" s="16">
        <v>1</v>
      </c>
      <c r="H28" s="2">
        <v>2532.6662451136299</v>
      </c>
      <c r="I28" s="2">
        <f>H28*F28/G28</f>
        <v>2532666.2451136298</v>
      </c>
      <c r="J28" s="2">
        <v>2561.4586674276202</v>
      </c>
      <c r="K28" s="2">
        <f>J28*F28/G28</f>
        <v>2561458.6674276204</v>
      </c>
      <c r="L28" s="2">
        <v>1833.1848034171901</v>
      </c>
      <c r="M28" s="2">
        <f>L28*F28/G28</f>
        <v>1833184.8034171902</v>
      </c>
      <c r="N28" s="6">
        <f t="shared" si="1"/>
        <v>2309103.2386528132</v>
      </c>
      <c r="O28" s="6">
        <f t="shared" si="0"/>
        <v>412408.80039533885</v>
      </c>
    </row>
    <row r="29" spans="1:15" ht="15.5" x14ac:dyDescent="0.35">
      <c r="A29" s="13">
        <v>38</v>
      </c>
      <c r="B29" s="14"/>
      <c r="C29" s="14"/>
      <c r="D29" s="15" t="s">
        <v>18</v>
      </c>
      <c r="E29" s="13">
        <v>33</v>
      </c>
      <c r="F29" s="13">
        <v>100</v>
      </c>
      <c r="G29" s="16">
        <v>1</v>
      </c>
      <c r="H29" s="2">
        <v>790.40972419167599</v>
      </c>
      <c r="I29" s="2">
        <f>H29*F29/G29</f>
        <v>79040.972419167592</v>
      </c>
      <c r="J29" s="2">
        <v>1109.56114355823</v>
      </c>
      <c r="K29" s="2">
        <f>J29*F29/G29</f>
        <v>110956.114355823</v>
      </c>
      <c r="L29" s="2">
        <v>539.94097773618205</v>
      </c>
      <c r="M29" s="2">
        <f>L29*F29/G29</f>
        <v>53994.097773618203</v>
      </c>
      <c r="N29" s="6">
        <f t="shared" si="1"/>
        <v>81330.394849536271</v>
      </c>
      <c r="O29" s="6">
        <f t="shared" si="0"/>
        <v>28549.937383054788</v>
      </c>
    </row>
    <row r="30" spans="1:15" ht="15.5" x14ac:dyDescent="0.35">
      <c r="A30" s="13">
        <v>39</v>
      </c>
      <c r="B30" s="14"/>
      <c r="C30" s="14"/>
      <c r="D30" s="15" t="s">
        <v>19</v>
      </c>
      <c r="E30" s="13">
        <v>14.8</v>
      </c>
      <c r="F30" s="13">
        <v>100</v>
      </c>
      <c r="G30" s="16">
        <v>1.1000000000000001</v>
      </c>
      <c r="H30" s="2">
        <v>623.20938655005705</v>
      </c>
      <c r="I30" s="2">
        <f>H30*F30/G30</f>
        <v>56655.398777277907</v>
      </c>
      <c r="J30" s="2">
        <v>368.35957201705401</v>
      </c>
      <c r="K30" s="2">
        <f>J30*F30/G30</f>
        <v>33487.233819732181</v>
      </c>
      <c r="L30" s="2">
        <v>320.321802728048</v>
      </c>
      <c r="M30" s="2">
        <f>L30*F30/G30</f>
        <v>29120.163884367998</v>
      </c>
      <c r="N30" s="6">
        <f t="shared" si="1"/>
        <v>39754.265493792693</v>
      </c>
      <c r="O30" s="6">
        <f t="shared" si="0"/>
        <v>14798.78558040116</v>
      </c>
    </row>
    <row r="31" spans="1:15" s="8" customFormat="1" ht="15.5" x14ac:dyDescent="0.35">
      <c r="A31" s="13">
        <v>40</v>
      </c>
      <c r="B31" s="14"/>
      <c r="C31" s="14" t="s">
        <v>16</v>
      </c>
      <c r="D31" s="15" t="s">
        <v>17</v>
      </c>
      <c r="E31" s="13">
        <v>471.2</v>
      </c>
      <c r="F31" s="13">
        <v>1000</v>
      </c>
      <c r="G31" s="16">
        <v>1.0900000000000001</v>
      </c>
      <c r="H31" s="2">
        <v>3651.1960629282999</v>
      </c>
      <c r="I31" s="2">
        <f>H31*F31/G31</f>
        <v>3349721.1586498162</v>
      </c>
      <c r="J31" s="2">
        <v>3294.6230278806902</v>
      </c>
      <c r="K31" s="2">
        <f>J31*F31/G31</f>
        <v>3022589.9338354953</v>
      </c>
      <c r="L31" s="2">
        <v>3362.5147452782899</v>
      </c>
      <c r="M31" s="2">
        <f>L31*F31/G31</f>
        <v>3084875.9130993485</v>
      </c>
      <c r="N31" s="6">
        <f t="shared" si="1"/>
        <v>3152395.6685282202</v>
      </c>
      <c r="O31" s="6">
        <f t="shared" si="0"/>
        <v>173703.47605045329</v>
      </c>
    </row>
    <row r="32" spans="1:15" s="8" customFormat="1" ht="15.5" x14ac:dyDescent="0.35">
      <c r="A32" s="13">
        <v>41</v>
      </c>
      <c r="B32" s="14"/>
      <c r="C32" s="14"/>
      <c r="D32" s="15" t="s">
        <v>18</v>
      </c>
      <c r="E32" s="13">
        <v>67.599999999999994</v>
      </c>
      <c r="F32" s="13">
        <v>100</v>
      </c>
      <c r="G32" s="16">
        <v>0.95</v>
      </c>
      <c r="H32" s="2">
        <v>4262.0038697804903</v>
      </c>
      <c r="I32" s="2">
        <f>H32*F32/G32</f>
        <v>448631.98629268317</v>
      </c>
      <c r="J32" s="2">
        <v>2819.19557487161</v>
      </c>
      <c r="K32" s="2">
        <f>J32*F32/G32</f>
        <v>296757.42893385369</v>
      </c>
      <c r="L32" s="2">
        <v>3020.29665271364</v>
      </c>
      <c r="M32" s="2">
        <f>L32*F32/G32</f>
        <v>317925.96344354103</v>
      </c>
      <c r="N32" s="6">
        <f t="shared" si="1"/>
        <v>354438.45955669257</v>
      </c>
      <c r="O32" s="6">
        <f t="shared" si="0"/>
        <v>82257.778188721044</v>
      </c>
    </row>
    <row r="33" spans="1:15" s="8" customFormat="1" ht="15.5" x14ac:dyDescent="0.35">
      <c r="A33" s="13">
        <v>42</v>
      </c>
      <c r="B33" s="14"/>
      <c r="C33" s="14"/>
      <c r="D33" s="15" t="s">
        <v>19</v>
      </c>
      <c r="E33" s="13">
        <v>31.5</v>
      </c>
      <c r="F33" s="13">
        <v>100</v>
      </c>
      <c r="G33" s="16">
        <v>1.0900000000000001</v>
      </c>
      <c r="H33" s="2">
        <v>1272.51216430814</v>
      </c>
      <c r="I33" s="2">
        <f>H33*F33/G33</f>
        <v>116744.2352576275</v>
      </c>
      <c r="J33" s="2">
        <v>1308.6934243784699</v>
      </c>
      <c r="K33" s="2">
        <f>J33*F33/G33</f>
        <v>120063.61691545595</v>
      </c>
      <c r="L33" s="2">
        <v>1450.3999376285001</v>
      </c>
      <c r="M33" s="2">
        <f>L33*F33/G33</f>
        <v>133064.21446133027</v>
      </c>
      <c r="N33" s="6">
        <f t="shared" si="1"/>
        <v>123290.68887813791</v>
      </c>
      <c r="O33" s="6">
        <f t="shared" si="0"/>
        <v>8625.3072636033485</v>
      </c>
    </row>
    <row r="34" spans="1:15" ht="15.5" x14ac:dyDescent="0.35">
      <c r="A34" s="13">
        <v>46</v>
      </c>
      <c r="B34" s="14" t="s">
        <v>14</v>
      </c>
      <c r="C34" s="14" t="s">
        <v>15</v>
      </c>
      <c r="D34" s="15" t="s">
        <v>17</v>
      </c>
      <c r="E34" s="13">
        <v>550.29999999999995</v>
      </c>
      <c r="F34" s="13">
        <v>1000</v>
      </c>
      <c r="G34" s="16">
        <v>0.99</v>
      </c>
      <c r="H34" s="2">
        <v>3943.2876385426698</v>
      </c>
      <c r="I34" s="2">
        <f>H34*F34/G34</f>
        <v>3983118.8268107777</v>
      </c>
      <c r="J34" s="2">
        <v>3488.1554309390099</v>
      </c>
      <c r="K34" s="2">
        <f>J34*F34/G34</f>
        <v>3523389.3241808182</v>
      </c>
      <c r="L34" s="2">
        <v>2865.1446433946298</v>
      </c>
      <c r="M34" s="2">
        <f>L34*F34/G34</f>
        <v>2894085.4983784142</v>
      </c>
      <c r="N34" s="6">
        <f t="shared" si="1"/>
        <v>3466864.5497900038</v>
      </c>
      <c r="O34" s="6">
        <f t="shared" si="0"/>
        <v>546712.61664522288</v>
      </c>
    </row>
    <row r="35" spans="1:15" ht="15.5" x14ac:dyDescent="0.35">
      <c r="A35" s="13">
        <v>47</v>
      </c>
      <c r="B35" s="14"/>
      <c r="C35" s="14"/>
      <c r="D35" s="15" t="s">
        <v>18</v>
      </c>
      <c r="E35" s="13">
        <v>54.8</v>
      </c>
      <c r="F35" s="13">
        <v>100</v>
      </c>
      <c r="G35" s="16">
        <v>1.1299999999999999</v>
      </c>
      <c r="H35" s="2">
        <v>1463.5732608830001</v>
      </c>
      <c r="I35" s="2">
        <f>H35*F35/G35</f>
        <v>129519.7576002655</v>
      </c>
      <c r="J35" s="2">
        <v>1453.60308147315</v>
      </c>
      <c r="K35" s="2">
        <f>J35*F35/G35</f>
        <v>128637.44083833187</v>
      </c>
      <c r="L35" s="2">
        <v>1642.12802392909</v>
      </c>
      <c r="M35" s="2">
        <f>L35*F35/G35</f>
        <v>145321.06406452126</v>
      </c>
      <c r="N35" s="6">
        <f t="shared" si="1"/>
        <v>134492.75416770621</v>
      </c>
      <c r="O35" s="6">
        <f t="shared" si="0"/>
        <v>9387.962618864347</v>
      </c>
    </row>
    <row r="36" spans="1:15" ht="15.5" x14ac:dyDescent="0.35">
      <c r="A36" s="13">
        <v>48</v>
      </c>
      <c r="B36" s="14"/>
      <c r="C36" s="14"/>
      <c r="D36" s="15" t="s">
        <v>19</v>
      </c>
      <c r="E36" s="13">
        <v>19.2</v>
      </c>
      <c r="F36" s="13">
        <v>100</v>
      </c>
      <c r="G36" s="16">
        <v>1.0900000000000001</v>
      </c>
      <c r="H36" s="2">
        <v>527.32018137878094</v>
      </c>
      <c r="I36" s="2">
        <f>H36*F36/G36</f>
        <v>48377.99829163128</v>
      </c>
      <c r="J36" s="2">
        <v>380.58277909913301</v>
      </c>
      <c r="K36" s="2">
        <f>J36*F36/G36</f>
        <v>34915.851293498439</v>
      </c>
      <c r="L36" s="2">
        <v>521.16421303893196</v>
      </c>
      <c r="M36" s="2">
        <f>L36*F36/G36</f>
        <v>47813.230554030451</v>
      </c>
      <c r="N36" s="6">
        <f t="shared" si="1"/>
        <v>43702.360046386719</v>
      </c>
      <c r="O36" s="6">
        <f t="shared" si="0"/>
        <v>7614.5776440847894</v>
      </c>
    </row>
    <row r="37" spans="1:15" s="8" customFormat="1" ht="15.5" x14ac:dyDescent="0.35">
      <c r="A37" s="13">
        <v>49</v>
      </c>
      <c r="B37" s="14"/>
      <c r="C37" s="14" t="s">
        <v>16</v>
      </c>
      <c r="D37" s="15" t="s">
        <v>17</v>
      </c>
      <c r="E37" s="13">
        <v>534.29999999999995</v>
      </c>
      <c r="F37" s="13">
        <v>1000</v>
      </c>
      <c r="G37" s="16">
        <v>1.01</v>
      </c>
      <c r="H37" s="2">
        <v>1357.61154709365</v>
      </c>
      <c r="I37" s="2">
        <f>H37*F37/G37</f>
        <v>1344169.8486075741</v>
      </c>
      <c r="J37" s="2">
        <v>2033.33991894372</v>
      </c>
      <c r="K37" s="2">
        <f>J37*F37/G37</f>
        <v>2013207.8405383367</v>
      </c>
      <c r="L37" s="2">
        <v>2485.7006588107902</v>
      </c>
      <c r="M37" s="2">
        <f>L37*F37/G37</f>
        <v>2461089.7611988019</v>
      </c>
      <c r="N37" s="6">
        <f t="shared" si="1"/>
        <v>1939489.1501149042</v>
      </c>
      <c r="O37" s="6">
        <f t="shared" si="0"/>
        <v>562097.28408346605</v>
      </c>
    </row>
    <row r="38" spans="1:15" s="8" customFormat="1" ht="15.5" x14ac:dyDescent="0.35">
      <c r="A38" s="13">
        <v>50</v>
      </c>
      <c r="B38" s="14"/>
      <c r="C38" s="14"/>
      <c r="D38" s="15" t="s">
        <v>18</v>
      </c>
      <c r="E38" s="13">
        <v>115.8</v>
      </c>
      <c r="F38" s="13">
        <v>1000</v>
      </c>
      <c r="G38" s="16">
        <v>0.94</v>
      </c>
      <c r="H38" s="2">
        <v>600.71436704257701</v>
      </c>
      <c r="I38" s="2">
        <f>H38*F38/G38</f>
        <v>639057.83727933723</v>
      </c>
      <c r="J38" s="2">
        <v>424.13331423434403</v>
      </c>
      <c r="K38" s="2">
        <f>J38*F38/G38</f>
        <v>451205.65344079159</v>
      </c>
      <c r="L38" s="2">
        <v>326.83405020804901</v>
      </c>
      <c r="M38" s="2">
        <f>L38*F38/G38</f>
        <v>347695.79809366917</v>
      </c>
      <c r="N38" s="6">
        <f t="shared" si="1"/>
        <v>479319.76293793268</v>
      </c>
      <c r="O38" s="6">
        <f t="shared" si="0"/>
        <v>147701.59726360641</v>
      </c>
    </row>
    <row r="39" spans="1:15" s="8" customFormat="1" ht="15.5" x14ac:dyDescent="0.35">
      <c r="A39" s="13">
        <v>51</v>
      </c>
      <c r="B39" s="14"/>
      <c r="C39" s="14"/>
      <c r="D39" s="15" t="s">
        <v>19</v>
      </c>
      <c r="E39" s="13">
        <v>28.3</v>
      </c>
      <c r="F39" s="13">
        <v>100</v>
      </c>
      <c r="G39" s="16">
        <v>0.98</v>
      </c>
      <c r="H39" s="2">
        <v>786.580276134173</v>
      </c>
      <c r="I39" s="2">
        <f>H39*F39/G39</f>
        <v>80263.293483078887</v>
      </c>
      <c r="J39" s="2">
        <v>861.77234628581596</v>
      </c>
      <c r="K39" s="2">
        <f>J39*F39/G39</f>
        <v>87935.953702634288</v>
      </c>
      <c r="L39" s="2">
        <v>565.52505172658698</v>
      </c>
      <c r="M39" s="2">
        <f>L39*F39/G39</f>
        <v>57706.637931284386</v>
      </c>
      <c r="N39" s="6">
        <f t="shared" si="1"/>
        <v>75301.961705665846</v>
      </c>
      <c r="O39" s="6">
        <f t="shared" si="0"/>
        <v>15713.49715229464</v>
      </c>
    </row>
  </sheetData>
  <mergeCells count="29">
    <mergeCell ref="B34:B39"/>
    <mergeCell ref="C34:C36"/>
    <mergeCell ref="C37:C39"/>
    <mergeCell ref="B22:B27"/>
    <mergeCell ref="C22:C24"/>
    <mergeCell ref="C25:C27"/>
    <mergeCell ref="B28:B33"/>
    <mergeCell ref="C28:C30"/>
    <mergeCell ref="C31:C33"/>
    <mergeCell ref="B10:B15"/>
    <mergeCell ref="C10:C12"/>
    <mergeCell ref="C13:C15"/>
    <mergeCell ref="B16:B21"/>
    <mergeCell ref="C16:C18"/>
    <mergeCell ref="C19:C21"/>
    <mergeCell ref="B4:B9"/>
    <mergeCell ref="C4:C6"/>
    <mergeCell ref="C7:C9"/>
    <mergeCell ref="B1:B3"/>
    <mergeCell ref="C1:C3"/>
    <mergeCell ref="D1:D3"/>
    <mergeCell ref="H1:O1"/>
    <mergeCell ref="A2:A3"/>
    <mergeCell ref="E2:E3"/>
    <mergeCell ref="F2:F3"/>
    <mergeCell ref="G2:G3"/>
    <mergeCell ref="H2:I2"/>
    <mergeCell ref="J2:K2"/>
    <mergeCell ref="L2:M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3" ma:contentTypeDescription="Een nieuw document maken." ma:contentTypeScope="" ma:versionID="fefc9d1f1f374cdae25bfa4f96cc3a03">
  <xsd:schema xmlns:xsd="http://www.w3.org/2001/XMLSchema" xmlns:xs="http://www.w3.org/2001/XMLSchema" xmlns:p="http://schemas.microsoft.com/office/2006/metadata/properties" xmlns:ns3="3ffa7738-bc79-438c-83ec-90d19dddbc47" xmlns:ns4="53f6822b-9ece-4ea4-9d39-be00ced4d171" targetNamespace="http://schemas.microsoft.com/office/2006/metadata/properties" ma:root="true" ma:fieldsID="279bbe6e7c1aa1a76ee9b6319c2b14f9" ns3:_="" ns4:_="">
    <xsd:import namespace="3ffa7738-bc79-438c-83ec-90d19dddbc47"/>
    <xsd:import namespace="53f6822b-9ece-4ea4-9d39-be00ced4d1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6822b-9ece-4ea4-9d39-be00ced4d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50A84A-CCA0-4865-A888-C08B4D6655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31621C-2AAB-424A-99DF-31F2339EA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53f6822b-9ece-4ea4-9d39-be00ced4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0E0F88-E8E2-4BD1-9BCB-F95B86EC50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2021-04-27T11:45:31Z</dcterms:created>
  <dcterms:modified xsi:type="dcterms:W3CDTF">2023-01-31T23:00:03Z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